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1-Ostatní" sheetId="2" r:id="rId2"/>
    <sheet name="000_2-Vedlejší" sheetId="3" r:id="rId3"/>
    <sheet name="SO 191.1" sheetId="4" r:id="rId4"/>
    <sheet name="SO 191.2" sheetId="5" r:id="rId5"/>
  </sheets>
  <definedNames/>
  <calcPr/>
  <webPublishing/>
</workbook>
</file>

<file path=xl/sharedStrings.xml><?xml version="1.0" encoding="utf-8"?>
<sst xmlns="http://schemas.openxmlformats.org/spreadsheetml/2006/main" count="915" uniqueCount="230">
  <si>
    <t>Firma: Správa a údržba silnic Jihomoravského kraje, příspěvková organizace kraje</t>
  </si>
  <si>
    <t>Rekapitulace ceny</t>
  </si>
  <si>
    <t>Stavba: III/40834 - křiž. I/53 - Hodonice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</si>
  <si>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</si>
  <si>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</si>
  <si>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</si>
  <si>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</si>
  <si>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</si>
  <si>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</si>
  <si>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</si>
  <si>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</si>
  <si>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</si>
  <si>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</si>
  <si>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</si>
  <si>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</si>
  <si>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III/40834</t>
  </si>
  <si>
    <t>křiž. I/53 - Hodonice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</si>
  <si>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</si>
  <si>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</si>
  <si>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</si>
  <si>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</si>
  <si>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</si>
  <si>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</si>
  <si>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</si>
  <si>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</si>
  <si>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</si>
  <si>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</si>
  <si>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</si>
  <si>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1-Ostatní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</si>
  <si>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</si>
  <si>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</si>
  <si>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</si>
  <si>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</si>
  <si>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</si>
  <si>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</si>
  <si>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</si>
  <si>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</si>
  <si>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</si>
  <si>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</si>
  <si>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</si>
  <si>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</si>
  <si>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</si>
  <si>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</si>
  <si>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</si>
  <si>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</si>
  <si>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</si>
  <si>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</si>
  <si>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</si>
  <si>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</si>
  <si>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</si>
  <si>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</si>
  <si>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</si>
  <si>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</si>
  <si>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</si>
  <si>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</si>
  <si>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</si>
  <si>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</si>
  <si>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</si>
  <si>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</si>
  <si>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2-Vedlejší</t>
  </si>
  <si>
    <t>00004</t>
  </si>
  <si>
    <t>R</t>
  </si>
  <si>
    <t>Zajištění povolení k uzavírkám - popsáno v zákoně č. 13/1997 Sb., a vyhlášce č. 104/1997</t>
  </si>
  <si>
    <t>00005</t>
  </si>
  <si>
    <t>Zajištění stanovení, umístění, údržbu, přemístění a odstranění dočasného dopravního značení</t>
  </si>
  <si>
    <t>včetně dočasného zakrytí, přelepení, či otočení stávajících dopravních značek</t>
  </si>
  <si>
    <t>00014</t>
  </si>
  <si>
    <t>Zajištění provedení a výstupů veškerých zkoušek a revizí</t>
  </si>
  <si>
    <t>SO 191.1</t>
  </si>
  <si>
    <t>Zesílení silnice III/40834 (I. úsek v km 0,006 - 0,435)</t>
  </si>
  <si>
    <t>014102</t>
  </si>
  <si>
    <t>POPLATKY ZA SKLÁDKU</t>
  </si>
  <si>
    <t>T</t>
  </si>
  <si>
    <t>zemina a kamení</t>
  </si>
  <si>
    <t>"123736" 
368,55 * 1,90 t/m3=700,245 [A] 
"12922" 
858m2 * 0,10m * 2,00 t/m3=171,600 [B] 
celkem: A+B=871,845 [C]</t>
  </si>
  <si>
    <t>zahrnuje veškeré poplatky provozovateli skládky související s uložením odpadu na skládce.</t>
  </si>
  <si>
    <t>Zemní práce</t>
  </si>
  <si>
    <t>113131</t>
  </si>
  <si>
    <t>ODSTRANĚNÍ KRYTU ZPEVNĚNÝCH PLOCH S ASFALT POJIVEM, ODVOZ DO 1KM</t>
  </si>
  <si>
    <t>M3</t>
  </si>
  <si>
    <t>zřízení zápichů (náběhových klínů na ZÚ a KÚ v délce 15 m   
odstranění krytu vozovky vyfrézováním nebo vybouráním v průměrné tl. 0,05 m (0-10 cm) pro napojení nových vrstev s uskladněním na uzavřené části vozovky pro zpětné použití viz pol. č. 171103  
zaměřeno na stavbě</t>
  </si>
  <si>
    <t>zápich na začátku v křižovatce: 
(((17,20+6,80)/2)*15)*0,05=9,000 [A] 
zápich na konci: 
15*6,40*0,05=4,800 [B] 
celkem: A+B=13,800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</si>
  <si>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</si>
  <si>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krytu vozovky vyfrézováním nebo vybouráním v průměrné tl. 0,10 m pro lokální sanace s uskladněním na uzavřené části vozovky pro zpětné použití viz pol. č. 171103  
zaměřeno na stavbě</t>
  </si>
  <si>
    <t>((25 + 55 + 82) * 3,50) * 0,10=56,700 [A]</t>
  </si>
  <si>
    <t>113331</t>
  </si>
  <si>
    <t>ODSTRAN PODKL ZPEVNĚNÝCH PLOCH S ASFALT POJIVEM, ODVOZ DO 1KM</t>
  </si>
  <si>
    <t>konstrukční vrstva z kameniva drceného s živičným pojivem tl. 0,10 m s uskladněním na uzavřené části vozovky pro zpětné použití viz pol. č. 171103  
zaměřeno na stavbě,</t>
  </si>
  <si>
    <t>Položka zahrnuje veškerou manipulaci s vybouranou sutí a s vybouranými hmotami vč. uložení na meziskládku. Nezahrnuje poplatek za skládkování.</t>
  </si>
  <si>
    <t>123736</t>
  </si>
  <si>
    <t>ODKOP PRO SPOD STAVBU SILNIC A ŽELEZNIC TŘ. I, ODVOZ DO 12KM</t>
  </si>
  <si>
    <t>odstranění zahliněných podkladů vozovky tl. 0,65 m  
zaměřeno na stavbě</t>
  </si>
  <si>
    <t>((25 + 55 + 82) * 3,50) * 0,65=368,550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</si>
  <si>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</si>
  <si>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125738</t>
  </si>
  <si>
    <t>VYKOPÁVKY ZE ZEMNÍKŮ A SKLÁDEK TŘ. I, ODVOZ DO 20KM</t>
  </si>
  <si>
    <t>pořízení, nakládka a dovoz ornice, viz pol.č. 18232  
zaměřeno na stavbě</t>
  </si>
  <si>
    <t>2 ks * (429m * 0,75m * 0,15m)=96,525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</si>
  <si>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</si>
  <si>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</si>
  <si>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</si>
  <si>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M2</t>
  </si>
  <si>
    <t>stržení stávající krajnice (travní drn) v předpokládané tl. 0,10 m   
včetně odvozu a uložení na skládku do vzdálenosti 12 km  
zaměřeno na stavbě</t>
  </si>
  <si>
    <t>2ks * (429m * 1m)=858,000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</si>
  <si>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</si>
  <si>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7</t>
  </si>
  <si>
    <t>171103</t>
  </si>
  <si>
    <t>ULOŽENÍ SYPANINY DO NÁSYPŮ SE ZHUTNĚNÍM DO 100% PS</t>
  </si>
  <si>
    <t>zhotovitel využije materiál ze stávajících odstraňovaných konstrukčních vrstev I.úseku (pol č. 113131.1, 113131.2, 113331) a II.úseku (pol č. 113132)  
zaměřeno na stavbě</t>
  </si>
  <si>
    <t>13,80+56,70+56,70+9,00=136,200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</si>
  <si>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</si>
  <si>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</si>
  <si>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17120</t>
  </si>
  <si>
    <t>ULOŽENÍ SYPANINY DO NÁSYPŮ A NA SKLÁDKY BEZ ZHUTNĚNÍ</t>
  </si>
  <si>
    <t>uložení na skládku k pol. č. 123736</t>
  </si>
  <si>
    <t>368,55=368,550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</si>
  <si>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</si>
  <si>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</si>
  <si>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</si>
  <si>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dosypávka nenamrzavým nakupovaným mareriálem dle ČSN 72 1002 v souladu VL1 + zhutnění pod krajnicí  
zaměřeno na stavbě</t>
  </si>
  <si>
    <t>2ks * (429m * 0,50m * 0,10m)=42,900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</si>
  <si>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</si>
  <si>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18130</t>
  </si>
  <si>
    <t>ÚPRAVA PLÁNĚ BEZ ZHUTNĚNÍ</t>
  </si>
  <si>
    <t>u plochy před ohumusováním dle položky 18232  
zaměřeno na stavbě</t>
  </si>
  <si>
    <t>643,50=643,500 [A]</t>
  </si>
  <si>
    <t>položka zahrnuje úpravu pláně včetně vyrovnání výškových rozdílů</t>
  </si>
  <si>
    <t>11</t>
  </si>
  <si>
    <t>18232</t>
  </si>
  <si>
    <t>ROZPROSTŘENÍ ORNICE V ROVINĚ V TL  0,15M</t>
  </si>
  <si>
    <t>rozprostření ornice tl. 0,15 m, pořízení ornice viz položka č. 125738  
zaměřeno na stavbě</t>
  </si>
  <si>
    <t>2ks * 429m * 0,75m=643,500 [A]</t>
  </si>
  <si>
    <t>položka zahrnuje:  
nutné přemístění ornice z dočasných skládek vzdálených do 50m  
rozprostření ornice v předepsané tloušťce v rovině a ve svahu do 1:5</t>
  </si>
  <si>
    <t>12</t>
  </si>
  <si>
    <t>18241</t>
  </si>
  <si>
    <t>ZALOŽENÍ TRÁVNÍKU RUČNÍM VÝSEVEM</t>
  </si>
  <si>
    <t>plocha dle položky 18232  
zaměřeno na stavbě</t>
  </si>
  <si>
    <t>Zahrnuje dodání předepsané travní směsi, její výsev na ornici, zalévání, první pokosení, to vše bez ohledu na sklon terénu</t>
  </si>
  <si>
    <t>13</t>
  </si>
  <si>
    <t>18247</t>
  </si>
  <si>
    <t>OŠETŘOVÁNÍ TRÁVNÍKU</t>
  </si>
  <si>
    <t>viz pol. č.18241  
zaměřeno na stavbě</t>
  </si>
  <si>
    <t>Zahrnuje pokosení se shrabáním, naložení shrabků na dopravní prostředek, s odvozem a se složením, to vše bez ohledu na sklon terénu  
zahrnuje nutné zalití a hnojení</t>
  </si>
  <si>
    <t>Komunikace</t>
  </si>
  <si>
    <t>56330</t>
  </si>
  <si>
    <t>VOZOVKOVÉ VRSTVY ZE ŠTĚRKODRTI</t>
  </si>
  <si>
    <t>materiál štěrkodrť fr. 0/32 mm  
zaměřeno na stavbě</t>
  </si>
  <si>
    <t>30=30,000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</si>
  <si>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</si>
  <si>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</si>
  <si>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250MM</t>
  </si>
  <si>
    <t>štěrkodrť 0/125 v tl. 250mm + hutnění  
zaměřeno na stavbě</t>
  </si>
  <si>
    <t>(25 + 55 + 82) * 3,5=567,000 [A]</t>
  </si>
  <si>
    <t>56336</t>
  </si>
  <si>
    <t>VOZOVKOVÉ VRSTVY ZE ŠTĚRKODRTI TL. 300MM</t>
  </si>
  <si>
    <t>štěrkodrť 0/125 v tl. 300mm + hutnění  
zaměřeno na stavbě</t>
  </si>
  <si>
    <t>56360</t>
  </si>
  <si>
    <t>VOZOVKOVÉ VRSTVY Z RECYKLOVANÉHO MATERIÁLU</t>
  </si>
  <si>
    <t>sjezd  
zaměřeno na stavbě</t>
  </si>
  <si>
    <t>4=4,000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</si>
  <si>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</si>
  <si>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56962</t>
  </si>
  <si>
    <t>ZPEVNĚNÍ KRAJNIC Z RECYKLOVANÉHO MATERIÁLU TL 100MM</t>
  </si>
  <si>
    <t>zřízení krajnice š. 0.50 m, tl. 0,10 m z R-materiálu  
zaměřeno na stavbě</t>
  </si>
  <si>
    <t>2ks * (429m * 0,50m)=429,000 [A]</t>
  </si>
  <si>
    <t>572123</t>
  </si>
  <si>
    <t>INFILTRAČNÍ POSTŘIK Z EMULZE DO 1,0KG/M2</t>
  </si>
  <si>
    <t>kationaktivní emulze1,00 kg/m2 PI-E, pod vrstvu ACP 22+  
zaměřeno na stavbě</t>
  </si>
  <si>
    <t>567=567,000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</si>
  <si>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</si>
  <si>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</si>
  <si>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</si>
  <si>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(0.30 kg/m2) pod obrusnou vrstvu ACO 11+   
zaměřeno na stavbě</t>
  </si>
  <si>
    <t>2789,70=2 789,700 [A]</t>
  </si>
  <si>
    <t>spojovací postřik z kationaktivní asfaltové emulze (0.30 kg/m2)  pod ložní vrstvu ACL 16+  
zaměřeno na stavbě</t>
  </si>
  <si>
    <t>2809,65=2 809,650 [A]</t>
  </si>
  <si>
    <t>574A34</t>
  </si>
  <si>
    <t>ASFALTOVÝ BETON PRO OBRUSNÉ VRSTVY ACO 11+, TL. 40MM</t>
  </si>
  <si>
    <t>obrusná vrstva ACO 11+ v tl. 0,04 m, pokládka bez podélné pracovní spráry (celistvý kryt)  
zaměřeno na stavbě</t>
  </si>
  <si>
    <t>zápich na začátku v křižovatce: 
(((17,20+6,80)/2)*15)=180,000 [A] 
vozovka: 
399*6,30=2 513,700 [B] 
zápich na konci: 
15*6,40=96,000 [C] 
celkem: A+B+C=2 789,700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</si>
  <si>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</si>
  <si>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</si>
  <si>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TL. 60MM</t>
  </si>
  <si>
    <t>ložní vrstva z ACL 16+ v tl. 0.06 m  
zaměřeno na stavbě</t>
  </si>
  <si>
    <t>zápich na začátku v křižovatce: 
(((17,20+6,80)/2)*15)=180,000 [A] 
vozovka: 
399*6,35=2 533,650 [B] 
zápich na konci: 
15*6,40=96,000 [C] 
celkem: A+B+C=2 809,650 [D]</t>
  </si>
  <si>
    <t>574E58</t>
  </si>
  <si>
    <t>ASFALTOVÝ BETON PRO PODKLADNÍ VRSTVY ACP 22+, TL. 60MM</t>
  </si>
  <si>
    <t>podkladní vrstva z ACP 22+ v tl. 0,06 m  
zaměřeno na stavbě</t>
  </si>
  <si>
    <t>58920</t>
  </si>
  <si>
    <t>VÝPLŇ SPAR MODIFIKOVANÝM ASFALTEM</t>
  </si>
  <si>
    <t>M</t>
  </si>
  <si>
    <t>k pol.č. 919112  
zaměřeno na stavbě</t>
  </si>
  <si>
    <t>začátek úseku: 
17,20=17,200 [A] 
konec úseku: 
6,40=6,400 [B] 
celkem: A+B=23,600 [C]</t>
  </si>
  <si>
    <t>položka zahrnuje:  
- dodávku předepsaného materiálu  
- vyčištění a výplň spar tímto materiálem</t>
  </si>
  <si>
    <t>Ostatní konstrukce a práce</t>
  </si>
  <si>
    <t>919112</t>
  </si>
  <si>
    <t>ŘEZÁNÍ ASFALTOVÉHO KRYTU VOZOVEK TL DO 100MM</t>
  </si>
  <si>
    <t>proříznutí vrstvy vozovky v místech napojení živičných vrstev  
k pol.č. 58920  
zaměřeno na stavbě</t>
  </si>
  <si>
    <t>položka zahrnuje řezání vozovkové vrstvy v předepsané tloušťce, včetně spotřeby vody</t>
  </si>
  <si>
    <t>93808</t>
  </si>
  <si>
    <t>OČIŠTĚNÍ VOZOVEK ZAMETENÍM</t>
  </si>
  <si>
    <t>očištění povrchu vozovky před pokládkou nového asf. souvrství  
zaměřeno na stavbě</t>
  </si>
  <si>
    <t>položka zahrnuje očištění předepsaným způsobem včetně odklizení vzniklého odpadu v režii zhotovitele,</t>
  </si>
  <si>
    <t>93811</t>
  </si>
  <si>
    <t>OČIŠTĚNÍ ASFALTOVÝCH VOZOVEK UMYTÍM VODOU</t>
  </si>
  <si>
    <t>SO 191.2</t>
  </si>
  <si>
    <t>Zesílení silnice III/40834 (II. úsek v km 1,354 - 1,874)</t>
  </si>
  <si>
    <t>zemina</t>
  </si>
  <si>
    <t>"12922" 
1040m2 * 0,10m * 2,00 t/m3=208,000 [A]</t>
  </si>
  <si>
    <t>113132</t>
  </si>
  <si>
    <t>ODSTRANĚNÍ KRYTU ZPEVNĚNÝCH PLOCH S ASFALT POJIVEM, ODVOZ DO 2KM</t>
  </si>
  <si>
    <t>zřízení zápichů (náběhových klínů na ZÚ a KÚ v délce 15 m   
odstranění krytu vozovky vyfrézováním nebo vybouráním v průměrné tl. 0,05 m (0-10 cm) pro napojení nových vrstev s uskladněním na uzavřené části vozovky pro zpětné použití viz pol. č. 171103 (I. úsek)  
zaměřeno na stavbě</t>
  </si>
  <si>
    <t>zápich na začátku: 
15*5,90*0,05=4,425 [A] 
zápich na konci: 
15*6,10*0,05=4,575 [B] 
celkem: A+B=9,000 [C]</t>
  </si>
  <si>
    <t>2 ks * (520m * 0,75m * 0,15m)=117,000 [A]</t>
  </si>
  <si>
    <t>2ks * (520m * 1m)=1 040,000 [A]</t>
  </si>
  <si>
    <t>2ks * (520m * 0,50m * 0,10m)=52,000 [A]</t>
  </si>
  <si>
    <t>780=780,000 [A]</t>
  </si>
  <si>
    <t>2ks * 520m * 0,75m=780,000 [A]</t>
  </si>
  <si>
    <t>2ks * (520m * 0,50m)=520,000 [A]</t>
  </si>
  <si>
    <t>3144,50=3 144,500 [A]</t>
  </si>
  <si>
    <t>pod ložnou vrstvou ACL 16+ a pod vyrovnávací vrstvou ACP 16+  
kationaktivní asfaltová emulze PS 0.40 kg/m2  
zaměřeno na stavbě</t>
  </si>
  <si>
    <t>pod ložní vrstvou: 3169=3 169,000 [A] 
pod vyrovnávací vrstvu: 800=800,000 [B] 
celkem: A+B=3 969,000 [C]</t>
  </si>
  <si>
    <t>zápich na začátku: 
15*5,90=88,500 [A] 
vozovka: 
490*6,05=2 964,500 [B] 
zápich na konci: 
15*6,10=91,500 [C] 
celkem: A+B+C=3 144,500 [D]</t>
  </si>
  <si>
    <t>zápich na začátku: 
15*5,90=88,500 [A] 
vozovka: 
490*6,10=2 989,000 [B] 
zápich na konci: 
15*6,10=91,500 [C] 
celkem: A+B+C=3 169,000 [D]</t>
  </si>
  <si>
    <t>574E06</t>
  </si>
  <si>
    <t>ASFALTOVÝ BETON PRO PODKLADNÍ VRSTVY ACP 16+</t>
  </si>
  <si>
    <t>podkladní vrstva ACP 16+ v místě pokleslých okrajů v průměrné tl. 0,10 m  
zaměřeno na stavbě</t>
  </si>
  <si>
    <t>80=80,000 [A]</t>
  </si>
  <si>
    <t>začátek úseku: 
5,90=5,900 [A] 
konec úseku: 
6,10=6,100 [B] 
celkem: A+B=12,000 [C]</t>
  </si>
  <si>
    <t>3169=3 169,000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</si>
</sst>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'000_1-Ostatní'!I3</f>
      </c>
      <c s="20">
        <f>'000_1-Ostatní'!O2</f>
      </c>
      <c s="20">
        <f>C10+D10</f>
      </c>
    </row>
    <row r="11" spans="1:5" ht="12.75" customHeight="1">
      <c r="A11" s="19" t="s">
        <v>59</v>
      </c>
      <c s="19" t="s">
        <v>29</v>
      </c>
      <c s="20">
        <f>'000_2-Vedlejší'!I3</f>
      </c>
      <c s="20">
        <f>'000_2-Vedlejší'!O2</f>
      </c>
      <c s="20">
        <f>C11+D11</f>
      </c>
    </row>
    <row r="12" spans="1:5" ht="12.75" customHeight="1">
      <c r="A12" s="40" t="s">
        <v>68</v>
      </c>
      <c s="40" t="s">
        <v>69</v>
      </c>
      <c s="41">
        <f>'SO 191.1'!I3</f>
      </c>
      <c s="41">
        <f>'SO 191.1'!O2</f>
      </c>
      <c s="41">
        <f>C12+D12</f>
      </c>
    </row>
    <row r="13" spans="1:5" ht="12.75" customHeight="1">
      <c r="A13" s="40" t="s">
        <v>205</v>
      </c>
      <c s="40" t="s">
        <v>206</v>
      </c>
      <c s="41">
        <f>'SO 191.2'!I3</f>
      </c>
      <c s="41">
        <f>'SO 191.2'!O2</f>
      </c>
      <c s="4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59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25.5">
      <c r="A10" s="24" t="s">
        <v>49</v>
      </c>
      <c s="29" t="s">
        <v>33</v>
      </c>
      <c s="29" t="s">
        <v>60</v>
      </c>
      <c s="24" t="s">
        <v>61</v>
      </c>
      <c s="30" t="s">
        <v>62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51</v>
      </c>
    </row>
    <row r="14" spans="1:16" ht="25.5">
      <c r="A14" s="24" t="s">
        <v>49</v>
      </c>
      <c s="29" t="s">
        <v>27</v>
      </c>
      <c s="29" t="s">
        <v>63</v>
      </c>
      <c s="24" t="s">
        <v>61</v>
      </c>
      <c s="30" t="s">
        <v>64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65</v>
      </c>
    </row>
    <row r="16" spans="1:5" ht="12.75">
      <c r="A16" s="37" t="s">
        <v>55</v>
      </c>
      <c r="E16" s="38" t="s">
        <v>56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66</v>
      </c>
      <c s="24" t="s">
        <v>61</v>
      </c>
      <c s="30" t="s">
        <v>67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55</v>
      </c>
      <c r="E20" s="38" t="s">
        <v>56</v>
      </c>
    </row>
    <row r="21" spans="1:5" ht="12.75">
      <c r="A21" t="s">
        <v>57</v>
      </c>
      <c r="E2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0+O8+O13+O66+O115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</v>
      </c>
      <c s="39">
        <f>0+I8+I13+I66+I115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68</v>
      </c>
      <c s="6"/>
      <c s="18" t="s">
        <v>69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70</v>
      </c>
      <c s="24" t="s">
        <v>51</v>
      </c>
      <c s="30" t="s">
        <v>71</v>
      </c>
      <c s="31" t="s">
        <v>72</v>
      </c>
      <c s="32">
        <v>871.845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73</v>
      </c>
    </row>
    <row r="11" spans="1:5" ht="89.25">
      <c r="A11" s="37" t="s">
        <v>55</v>
      </c>
      <c r="E11" s="38" t="s">
        <v>74</v>
      </c>
    </row>
    <row r="12" spans="1:5" ht="25.5">
      <c r="A12" t="s">
        <v>57</v>
      </c>
      <c r="E12" s="36" t="s">
        <v>75</v>
      </c>
    </row>
    <row r="13" spans="1:18" ht="12.75" customHeight="1">
      <c r="A13" s="6" t="s">
        <v>47</v>
      </c>
      <c s="6"/>
      <c s="43" t="s">
        <v>33</v>
      </c>
      <c s="6"/>
      <c s="27" t="s">
        <v>76</v>
      </c>
      <c s="6"/>
      <c s="6"/>
      <c s="6"/>
      <c s="44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25.5">
      <c r="A14" s="24" t="s">
        <v>49</v>
      </c>
      <c s="29" t="s">
        <v>33</v>
      </c>
      <c s="29" t="s">
        <v>77</v>
      </c>
      <c s="24" t="s">
        <v>33</v>
      </c>
      <c s="30" t="s">
        <v>78</v>
      </c>
      <c s="31" t="s">
        <v>79</v>
      </c>
      <c s="32">
        <v>13.8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63.75">
      <c r="A15" s="35" t="s">
        <v>54</v>
      </c>
      <c r="E15" s="36" t="s">
        <v>80</v>
      </c>
    </row>
    <row r="16" spans="1:5" ht="89.25">
      <c r="A16" s="37" t="s">
        <v>55</v>
      </c>
      <c r="E16" s="38" t="s">
        <v>81</v>
      </c>
    </row>
    <row r="17" spans="1:5" ht="63.75">
      <c r="A17" t="s">
        <v>57</v>
      </c>
      <c r="E17" s="36" t="s">
        <v>82</v>
      </c>
    </row>
    <row r="18" spans="1:16" ht="25.5">
      <c r="A18" s="24" t="s">
        <v>49</v>
      </c>
      <c s="29" t="s">
        <v>27</v>
      </c>
      <c s="29" t="s">
        <v>77</v>
      </c>
      <c s="24" t="s">
        <v>27</v>
      </c>
      <c s="30" t="s">
        <v>78</v>
      </c>
      <c s="31" t="s">
        <v>79</v>
      </c>
      <c s="32">
        <v>56.7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51">
      <c r="A19" s="35" t="s">
        <v>54</v>
      </c>
      <c r="E19" s="36" t="s">
        <v>83</v>
      </c>
    </row>
    <row r="20" spans="1:5" ht="12.75">
      <c r="A20" s="37" t="s">
        <v>55</v>
      </c>
      <c r="E20" s="38" t="s">
        <v>84</v>
      </c>
    </row>
    <row r="21" spans="1:5" ht="63.75">
      <c r="A21" t="s">
        <v>57</v>
      </c>
      <c r="E21" s="36" t="s">
        <v>82</v>
      </c>
    </row>
    <row r="22" spans="1:16" ht="12.75">
      <c r="A22" s="24" t="s">
        <v>49</v>
      </c>
      <c s="29" t="s">
        <v>26</v>
      </c>
      <c s="29" t="s">
        <v>85</v>
      </c>
      <c s="24" t="s">
        <v>51</v>
      </c>
      <c s="30" t="s">
        <v>86</v>
      </c>
      <c s="31" t="s">
        <v>79</v>
      </c>
      <c s="32">
        <v>56.7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38.25">
      <c r="A23" s="35" t="s">
        <v>54</v>
      </c>
      <c r="E23" s="36" t="s">
        <v>87</v>
      </c>
    </row>
    <row r="24" spans="1:5" ht="12.75">
      <c r="A24" s="37" t="s">
        <v>55</v>
      </c>
      <c r="E24" s="38" t="s">
        <v>84</v>
      </c>
    </row>
    <row r="25" spans="1:5" ht="25.5">
      <c r="A25" t="s">
        <v>57</v>
      </c>
      <c r="E25" s="36" t="s">
        <v>88</v>
      </c>
    </row>
    <row r="26" spans="1:16" ht="12.75">
      <c r="A26" s="24" t="s">
        <v>49</v>
      </c>
      <c s="29" t="s">
        <v>37</v>
      </c>
      <c s="29" t="s">
        <v>89</v>
      </c>
      <c s="24" t="s">
        <v>51</v>
      </c>
      <c s="30" t="s">
        <v>90</v>
      </c>
      <c s="31" t="s">
        <v>79</v>
      </c>
      <c s="32">
        <v>368.55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25.5">
      <c r="A27" s="35" t="s">
        <v>54</v>
      </c>
      <c r="E27" s="36" t="s">
        <v>91</v>
      </c>
    </row>
    <row r="28" spans="1:5" ht="12.75">
      <c r="A28" s="37" t="s">
        <v>55</v>
      </c>
      <c r="E28" s="38" t="s">
        <v>92</v>
      </c>
    </row>
    <row r="29" spans="1:5" ht="369.75">
      <c r="A29" t="s">
        <v>57</v>
      </c>
      <c r="E29" s="36" t="s">
        <v>93</v>
      </c>
    </row>
    <row r="30" spans="1:16" ht="12.75">
      <c r="A30" s="24" t="s">
        <v>49</v>
      </c>
      <c s="29" t="s">
        <v>39</v>
      </c>
      <c s="29" t="s">
        <v>94</v>
      </c>
      <c s="24" t="s">
        <v>51</v>
      </c>
      <c s="30" t="s">
        <v>95</v>
      </c>
      <c s="31" t="s">
        <v>79</v>
      </c>
      <c s="32">
        <v>96.525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96</v>
      </c>
    </row>
    <row r="32" spans="1:5" ht="12.75">
      <c r="A32" s="37" t="s">
        <v>55</v>
      </c>
      <c r="E32" s="38" t="s">
        <v>97</v>
      </c>
    </row>
    <row r="33" spans="1:5" ht="306">
      <c r="A33" t="s">
        <v>57</v>
      </c>
      <c r="E33" s="36" t="s">
        <v>98</v>
      </c>
    </row>
    <row r="34" spans="1:16" ht="12.75">
      <c r="A34" s="24" t="s">
        <v>49</v>
      </c>
      <c s="29" t="s">
        <v>41</v>
      </c>
      <c s="29" t="s">
        <v>99</v>
      </c>
      <c s="24" t="s">
        <v>51</v>
      </c>
      <c s="30" t="s">
        <v>100</v>
      </c>
      <c s="31" t="s">
        <v>101</v>
      </c>
      <c s="32">
        <v>858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38.25">
      <c r="A35" s="35" t="s">
        <v>54</v>
      </c>
      <c r="E35" s="36" t="s">
        <v>102</v>
      </c>
    </row>
    <row r="36" spans="1:5" ht="12.75">
      <c r="A36" s="37" t="s">
        <v>55</v>
      </c>
      <c r="E36" s="38" t="s">
        <v>103</v>
      </c>
    </row>
    <row r="37" spans="1:5" ht="63.75">
      <c r="A37" t="s">
        <v>57</v>
      </c>
      <c r="E37" s="36" t="s">
        <v>104</v>
      </c>
    </row>
    <row r="38" spans="1:16" ht="12.75">
      <c r="A38" s="24" t="s">
        <v>49</v>
      </c>
      <c s="29" t="s">
        <v>105</v>
      </c>
      <c s="29" t="s">
        <v>106</v>
      </c>
      <c s="24" t="s">
        <v>51</v>
      </c>
      <c s="30" t="s">
        <v>107</v>
      </c>
      <c s="31" t="s">
        <v>79</v>
      </c>
      <c s="32">
        <v>136.2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38.25">
      <c r="A39" s="35" t="s">
        <v>54</v>
      </c>
      <c r="E39" s="36" t="s">
        <v>108</v>
      </c>
    </row>
    <row r="40" spans="1:5" ht="12.75">
      <c r="A40" s="37" t="s">
        <v>55</v>
      </c>
      <c r="E40" s="38" t="s">
        <v>109</v>
      </c>
    </row>
    <row r="41" spans="1:5" ht="267.75">
      <c r="A41" t="s">
        <v>57</v>
      </c>
      <c r="E41" s="36" t="s">
        <v>110</v>
      </c>
    </row>
    <row r="42" spans="1:16" ht="12.75">
      <c r="A42" s="24" t="s">
        <v>49</v>
      </c>
      <c s="29" t="s">
        <v>111</v>
      </c>
      <c s="29" t="s">
        <v>112</v>
      </c>
      <c s="24" t="s">
        <v>51</v>
      </c>
      <c s="30" t="s">
        <v>113</v>
      </c>
      <c s="31" t="s">
        <v>79</v>
      </c>
      <c s="32">
        <v>368.55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114</v>
      </c>
    </row>
    <row r="44" spans="1:5" ht="12.75">
      <c r="A44" s="37" t="s">
        <v>55</v>
      </c>
      <c r="E44" s="38" t="s">
        <v>115</v>
      </c>
    </row>
    <row r="45" spans="1:5" ht="191.25">
      <c r="A45" t="s">
        <v>57</v>
      </c>
      <c r="E45" s="36" t="s">
        <v>116</v>
      </c>
    </row>
    <row r="46" spans="1:16" ht="12.75">
      <c r="A46" s="24" t="s">
        <v>49</v>
      </c>
      <c s="29" t="s">
        <v>44</v>
      </c>
      <c s="29" t="s">
        <v>117</v>
      </c>
      <c s="24" t="s">
        <v>51</v>
      </c>
      <c s="30" t="s">
        <v>118</v>
      </c>
      <c s="31" t="s">
        <v>79</v>
      </c>
      <c s="32">
        <v>42.9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38.25">
      <c r="A47" s="35" t="s">
        <v>54</v>
      </c>
      <c r="E47" s="36" t="s">
        <v>119</v>
      </c>
    </row>
    <row r="48" spans="1:5" ht="12.75">
      <c r="A48" s="37" t="s">
        <v>55</v>
      </c>
      <c r="E48" s="38" t="s">
        <v>120</v>
      </c>
    </row>
    <row r="49" spans="1:5" ht="280.5">
      <c r="A49" t="s">
        <v>57</v>
      </c>
      <c r="E49" s="36" t="s">
        <v>121</v>
      </c>
    </row>
    <row r="50" spans="1:16" ht="12.75">
      <c r="A50" s="24" t="s">
        <v>49</v>
      </c>
      <c s="29" t="s">
        <v>46</v>
      </c>
      <c s="29" t="s">
        <v>122</v>
      </c>
      <c s="24" t="s">
        <v>51</v>
      </c>
      <c s="30" t="s">
        <v>123</v>
      </c>
      <c s="31" t="s">
        <v>101</v>
      </c>
      <c s="32">
        <v>643.5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25.5">
      <c r="A51" s="35" t="s">
        <v>54</v>
      </c>
      <c r="E51" s="36" t="s">
        <v>124</v>
      </c>
    </row>
    <row r="52" spans="1:5" ht="12.75">
      <c r="A52" s="37" t="s">
        <v>55</v>
      </c>
      <c r="E52" s="38" t="s">
        <v>125</v>
      </c>
    </row>
    <row r="53" spans="1:5" ht="12.75">
      <c r="A53" t="s">
        <v>57</v>
      </c>
      <c r="E53" s="36" t="s">
        <v>126</v>
      </c>
    </row>
    <row r="54" spans="1:16" ht="12.75">
      <c r="A54" s="24" t="s">
        <v>49</v>
      </c>
      <c s="29" t="s">
        <v>127</v>
      </c>
      <c s="29" t="s">
        <v>128</v>
      </c>
      <c s="24" t="s">
        <v>51</v>
      </c>
      <c s="30" t="s">
        <v>129</v>
      </c>
      <c s="31" t="s">
        <v>101</v>
      </c>
      <c s="32">
        <v>643.5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25.5">
      <c r="A55" s="35" t="s">
        <v>54</v>
      </c>
      <c r="E55" s="36" t="s">
        <v>130</v>
      </c>
    </row>
    <row r="56" spans="1:5" ht="12.75">
      <c r="A56" s="37" t="s">
        <v>55</v>
      </c>
      <c r="E56" s="38" t="s">
        <v>131</v>
      </c>
    </row>
    <row r="57" spans="1:5" ht="38.25">
      <c r="A57" t="s">
        <v>57</v>
      </c>
      <c r="E57" s="36" t="s">
        <v>132</v>
      </c>
    </row>
    <row r="58" spans="1:16" ht="12.75">
      <c r="A58" s="24" t="s">
        <v>49</v>
      </c>
      <c s="29" t="s">
        <v>133</v>
      </c>
      <c s="29" t="s">
        <v>134</v>
      </c>
      <c s="24" t="s">
        <v>51</v>
      </c>
      <c s="30" t="s">
        <v>135</v>
      </c>
      <c s="31" t="s">
        <v>101</v>
      </c>
      <c s="32">
        <v>643.5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25.5">
      <c r="A59" s="35" t="s">
        <v>54</v>
      </c>
      <c r="E59" s="36" t="s">
        <v>136</v>
      </c>
    </row>
    <row r="60" spans="1:5" ht="12.75">
      <c r="A60" s="37" t="s">
        <v>55</v>
      </c>
      <c r="E60" s="38" t="s">
        <v>125</v>
      </c>
    </row>
    <row r="61" spans="1:5" ht="25.5">
      <c r="A61" t="s">
        <v>57</v>
      </c>
      <c r="E61" s="36" t="s">
        <v>137</v>
      </c>
    </row>
    <row r="62" spans="1:16" ht="12.75">
      <c r="A62" s="24" t="s">
        <v>49</v>
      </c>
      <c s="29" t="s">
        <v>138</v>
      </c>
      <c s="29" t="s">
        <v>139</v>
      </c>
      <c s="24" t="s">
        <v>51</v>
      </c>
      <c s="30" t="s">
        <v>140</v>
      </c>
      <c s="31" t="s">
        <v>101</v>
      </c>
      <c s="32">
        <v>643.5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25.5">
      <c r="A63" s="35" t="s">
        <v>54</v>
      </c>
      <c r="E63" s="36" t="s">
        <v>141</v>
      </c>
    </row>
    <row r="64" spans="1:5" ht="12.75">
      <c r="A64" s="37" t="s">
        <v>55</v>
      </c>
      <c r="E64" s="38" t="s">
        <v>125</v>
      </c>
    </row>
    <row r="65" spans="1:5" ht="38.25">
      <c r="A65" t="s">
        <v>57</v>
      </c>
      <c r="E65" s="36" t="s">
        <v>142</v>
      </c>
    </row>
    <row r="66" spans="1:18" ht="12.75" customHeight="1">
      <c r="A66" s="6" t="s">
        <v>47</v>
      </c>
      <c s="6"/>
      <c s="43" t="s">
        <v>39</v>
      </c>
      <c s="6"/>
      <c s="27" t="s">
        <v>143</v>
      </c>
      <c s="6"/>
      <c s="6"/>
      <c s="6"/>
      <c s="44">
        <f>0+Q66</f>
      </c>
      <c r="O66">
        <f>0+R66</f>
      </c>
      <c r="Q66">
        <f>0+I67+I71+I75+I79+I83+I87+I91+I95+I99+I103+I107+I111</f>
      </c>
      <c>
        <f>0+O67+O71+O75+O79+O83+O87+O91+O95+O99+O103+O107+O111</f>
      </c>
    </row>
    <row r="67" spans="1:16" ht="12.75">
      <c r="A67" s="24" t="s">
        <v>49</v>
      </c>
      <c s="29" t="s">
        <v>33</v>
      </c>
      <c s="29" t="s">
        <v>144</v>
      </c>
      <c s="24" t="s">
        <v>51</v>
      </c>
      <c s="30" t="s">
        <v>145</v>
      </c>
      <c s="31" t="s">
        <v>79</v>
      </c>
      <c s="32">
        <v>30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25.5">
      <c r="A68" s="35" t="s">
        <v>54</v>
      </c>
      <c r="E68" s="36" t="s">
        <v>146</v>
      </c>
    </row>
    <row r="69" spans="1:5" ht="12.75">
      <c r="A69" s="37" t="s">
        <v>55</v>
      </c>
      <c r="E69" s="38" t="s">
        <v>147</v>
      </c>
    </row>
    <row r="70" spans="1:5" ht="51">
      <c r="A70" t="s">
        <v>57</v>
      </c>
      <c r="E70" s="36" t="s">
        <v>148</v>
      </c>
    </row>
    <row r="71" spans="1:16" ht="12.75">
      <c r="A71" s="24" t="s">
        <v>49</v>
      </c>
      <c s="29" t="s">
        <v>27</v>
      </c>
      <c s="29" t="s">
        <v>149</v>
      </c>
      <c s="24" t="s">
        <v>51</v>
      </c>
      <c s="30" t="s">
        <v>150</v>
      </c>
      <c s="31" t="s">
        <v>101</v>
      </c>
      <c s="32">
        <v>567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25.5">
      <c r="A72" s="35" t="s">
        <v>54</v>
      </c>
      <c r="E72" s="36" t="s">
        <v>151</v>
      </c>
    </row>
    <row r="73" spans="1:5" ht="12.75">
      <c r="A73" s="37" t="s">
        <v>55</v>
      </c>
      <c r="E73" s="38" t="s">
        <v>152</v>
      </c>
    </row>
    <row r="74" spans="1:5" ht="51">
      <c r="A74" t="s">
        <v>57</v>
      </c>
      <c r="E74" s="36" t="s">
        <v>148</v>
      </c>
    </row>
    <row r="75" spans="1:16" ht="12.75">
      <c r="A75" s="24" t="s">
        <v>49</v>
      </c>
      <c s="29" t="s">
        <v>26</v>
      </c>
      <c s="29" t="s">
        <v>153</v>
      </c>
      <c s="24" t="s">
        <v>51</v>
      </c>
      <c s="30" t="s">
        <v>154</v>
      </c>
      <c s="31" t="s">
        <v>101</v>
      </c>
      <c s="32">
        <v>567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25.5">
      <c r="A76" s="35" t="s">
        <v>54</v>
      </c>
      <c r="E76" s="36" t="s">
        <v>155</v>
      </c>
    </row>
    <row r="77" spans="1:5" ht="12.75">
      <c r="A77" s="37" t="s">
        <v>55</v>
      </c>
      <c r="E77" s="38" t="s">
        <v>152</v>
      </c>
    </row>
    <row r="78" spans="1:5" ht="51">
      <c r="A78" t="s">
        <v>57</v>
      </c>
      <c r="E78" s="36" t="s">
        <v>148</v>
      </c>
    </row>
    <row r="79" spans="1:16" ht="12.75">
      <c r="A79" s="24" t="s">
        <v>49</v>
      </c>
      <c s="29" t="s">
        <v>37</v>
      </c>
      <c s="29" t="s">
        <v>156</v>
      </c>
      <c s="24" t="s">
        <v>51</v>
      </c>
      <c s="30" t="s">
        <v>157</v>
      </c>
      <c s="31" t="s">
        <v>79</v>
      </c>
      <c s="32">
        <v>4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25.5">
      <c r="A80" s="35" t="s">
        <v>54</v>
      </c>
      <c r="E80" s="36" t="s">
        <v>158</v>
      </c>
    </row>
    <row r="81" spans="1:5" ht="12.75">
      <c r="A81" s="37" t="s">
        <v>55</v>
      </c>
      <c r="E81" s="38" t="s">
        <v>159</v>
      </c>
    </row>
    <row r="82" spans="1:5" ht="102">
      <c r="A82" t="s">
        <v>57</v>
      </c>
      <c r="E82" s="36" t="s">
        <v>160</v>
      </c>
    </row>
    <row r="83" spans="1:16" ht="12.75">
      <c r="A83" s="24" t="s">
        <v>49</v>
      </c>
      <c s="29" t="s">
        <v>39</v>
      </c>
      <c s="29" t="s">
        <v>161</v>
      </c>
      <c s="24" t="s">
        <v>51</v>
      </c>
      <c s="30" t="s">
        <v>162</v>
      </c>
      <c s="31" t="s">
        <v>101</v>
      </c>
      <c s="32">
        <v>429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25.5">
      <c r="A84" s="35" t="s">
        <v>54</v>
      </c>
      <c r="E84" s="36" t="s">
        <v>163</v>
      </c>
    </row>
    <row r="85" spans="1:5" ht="12.75">
      <c r="A85" s="37" t="s">
        <v>55</v>
      </c>
      <c r="E85" s="38" t="s">
        <v>164</v>
      </c>
    </row>
    <row r="86" spans="1:5" ht="102">
      <c r="A86" t="s">
        <v>57</v>
      </c>
      <c r="E86" s="36" t="s">
        <v>160</v>
      </c>
    </row>
    <row r="87" spans="1:16" ht="12.75">
      <c r="A87" s="24" t="s">
        <v>49</v>
      </c>
      <c s="29" t="s">
        <v>41</v>
      </c>
      <c s="29" t="s">
        <v>165</v>
      </c>
      <c s="24" t="s">
        <v>51</v>
      </c>
      <c s="30" t="s">
        <v>166</v>
      </c>
      <c s="31" t="s">
        <v>101</v>
      </c>
      <c s="32">
        <v>567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25.5">
      <c r="A88" s="35" t="s">
        <v>54</v>
      </c>
      <c r="E88" s="36" t="s">
        <v>167</v>
      </c>
    </row>
    <row r="89" spans="1:5" ht="12.75">
      <c r="A89" s="37" t="s">
        <v>55</v>
      </c>
      <c r="E89" s="38" t="s">
        <v>168</v>
      </c>
    </row>
    <row r="90" spans="1:5" ht="51">
      <c r="A90" t="s">
        <v>57</v>
      </c>
      <c r="E90" s="36" t="s">
        <v>169</v>
      </c>
    </row>
    <row r="91" spans="1:16" ht="12.75">
      <c r="A91" s="24" t="s">
        <v>49</v>
      </c>
      <c s="29" t="s">
        <v>105</v>
      </c>
      <c s="29" t="s">
        <v>170</v>
      </c>
      <c s="24" t="s">
        <v>33</v>
      </c>
      <c s="30" t="s">
        <v>171</v>
      </c>
      <c s="31" t="s">
        <v>101</v>
      </c>
      <c s="32">
        <v>2789.7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38.25">
      <c r="A92" s="35" t="s">
        <v>54</v>
      </c>
      <c r="E92" s="36" t="s">
        <v>172</v>
      </c>
    </row>
    <row r="93" spans="1:5" ht="12.75">
      <c r="A93" s="37" t="s">
        <v>55</v>
      </c>
      <c r="E93" s="38" t="s">
        <v>173</v>
      </c>
    </row>
    <row r="94" spans="1:5" ht="51">
      <c r="A94" t="s">
        <v>57</v>
      </c>
      <c r="E94" s="36" t="s">
        <v>169</v>
      </c>
    </row>
    <row r="95" spans="1:16" ht="12.75">
      <c r="A95" s="24" t="s">
        <v>49</v>
      </c>
      <c s="29" t="s">
        <v>111</v>
      </c>
      <c s="29" t="s">
        <v>170</v>
      </c>
      <c s="24" t="s">
        <v>27</v>
      </c>
      <c s="30" t="s">
        <v>171</v>
      </c>
      <c s="31" t="s">
        <v>101</v>
      </c>
      <c s="32">
        <v>2809.65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38.25">
      <c r="A96" s="35" t="s">
        <v>54</v>
      </c>
      <c r="E96" s="36" t="s">
        <v>174</v>
      </c>
    </row>
    <row r="97" spans="1:5" ht="12.75">
      <c r="A97" s="37" t="s">
        <v>55</v>
      </c>
      <c r="E97" s="38" t="s">
        <v>175</v>
      </c>
    </row>
    <row r="98" spans="1:5" ht="51">
      <c r="A98" t="s">
        <v>57</v>
      </c>
      <c r="E98" s="36" t="s">
        <v>169</v>
      </c>
    </row>
    <row r="99" spans="1:16" ht="12.75">
      <c r="A99" s="24" t="s">
        <v>49</v>
      </c>
      <c s="29" t="s">
        <v>44</v>
      </c>
      <c s="29" t="s">
        <v>176</v>
      </c>
      <c s="24" t="s">
        <v>51</v>
      </c>
      <c s="30" t="s">
        <v>177</v>
      </c>
      <c s="31" t="s">
        <v>101</v>
      </c>
      <c s="32">
        <v>2789.7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38.25">
      <c r="A100" s="35" t="s">
        <v>54</v>
      </c>
      <c r="E100" s="36" t="s">
        <v>178</v>
      </c>
    </row>
    <row r="101" spans="1:5" ht="127.5">
      <c r="A101" s="37" t="s">
        <v>55</v>
      </c>
      <c r="E101" s="38" t="s">
        <v>179</v>
      </c>
    </row>
    <row r="102" spans="1:5" ht="140.25">
      <c r="A102" t="s">
        <v>57</v>
      </c>
      <c r="E102" s="36" t="s">
        <v>180</v>
      </c>
    </row>
    <row r="103" spans="1:16" ht="12.75">
      <c r="A103" s="24" t="s">
        <v>49</v>
      </c>
      <c s="29" t="s">
        <v>46</v>
      </c>
      <c s="29" t="s">
        <v>181</v>
      </c>
      <c s="24" t="s">
        <v>51</v>
      </c>
      <c s="30" t="s">
        <v>182</v>
      </c>
      <c s="31" t="s">
        <v>101</v>
      </c>
      <c s="32">
        <v>2809.65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25.5">
      <c r="A104" s="35" t="s">
        <v>54</v>
      </c>
      <c r="E104" s="36" t="s">
        <v>183</v>
      </c>
    </row>
    <row r="105" spans="1:5" ht="127.5">
      <c r="A105" s="37" t="s">
        <v>55</v>
      </c>
      <c r="E105" s="38" t="s">
        <v>184</v>
      </c>
    </row>
    <row r="106" spans="1:5" ht="140.25">
      <c r="A106" t="s">
        <v>57</v>
      </c>
      <c r="E106" s="36" t="s">
        <v>180</v>
      </c>
    </row>
    <row r="107" spans="1:16" ht="12.75">
      <c r="A107" s="24" t="s">
        <v>49</v>
      </c>
      <c s="29" t="s">
        <v>127</v>
      </c>
      <c s="29" t="s">
        <v>185</v>
      </c>
      <c s="24" t="s">
        <v>51</v>
      </c>
      <c s="30" t="s">
        <v>186</v>
      </c>
      <c s="31" t="s">
        <v>101</v>
      </c>
      <c s="32">
        <v>567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25.5">
      <c r="A108" s="35" t="s">
        <v>54</v>
      </c>
      <c r="E108" s="36" t="s">
        <v>187</v>
      </c>
    </row>
    <row r="109" spans="1:5" ht="12.75">
      <c r="A109" s="37" t="s">
        <v>55</v>
      </c>
      <c r="E109" s="38" t="s">
        <v>168</v>
      </c>
    </row>
    <row r="110" spans="1:5" ht="140.25">
      <c r="A110" t="s">
        <v>57</v>
      </c>
      <c r="E110" s="36" t="s">
        <v>180</v>
      </c>
    </row>
    <row r="111" spans="1:16" ht="12.75">
      <c r="A111" s="24" t="s">
        <v>49</v>
      </c>
      <c s="29" t="s">
        <v>133</v>
      </c>
      <c s="29" t="s">
        <v>188</v>
      </c>
      <c s="24" t="s">
        <v>51</v>
      </c>
      <c s="30" t="s">
        <v>189</v>
      </c>
      <c s="31" t="s">
        <v>190</v>
      </c>
      <c s="32">
        <v>23.6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25.5">
      <c r="A112" s="35" t="s">
        <v>54</v>
      </c>
      <c r="E112" s="36" t="s">
        <v>191</v>
      </c>
    </row>
    <row r="113" spans="1:5" ht="89.25">
      <c r="A113" s="37" t="s">
        <v>55</v>
      </c>
      <c r="E113" s="38" t="s">
        <v>192</v>
      </c>
    </row>
    <row r="114" spans="1:5" ht="38.25">
      <c r="A114" t="s">
        <v>57</v>
      </c>
      <c r="E114" s="36" t="s">
        <v>193</v>
      </c>
    </row>
    <row r="115" spans="1:18" ht="12.75" customHeight="1">
      <c r="A115" s="6" t="s">
        <v>47</v>
      </c>
      <c s="6"/>
      <c s="43" t="s">
        <v>44</v>
      </c>
      <c s="6"/>
      <c s="27" t="s">
        <v>194</v>
      </c>
      <c s="6"/>
      <c s="6"/>
      <c s="6"/>
      <c s="44">
        <f>0+Q115</f>
      </c>
      <c r="O115">
        <f>0+R115</f>
      </c>
      <c r="Q115">
        <f>0+I116+I120+I124</f>
      </c>
      <c>
        <f>0+O116+O120+O124</f>
      </c>
    </row>
    <row r="116" spans="1:16" ht="12.75">
      <c r="A116" s="24" t="s">
        <v>49</v>
      </c>
      <c s="29" t="s">
        <v>33</v>
      </c>
      <c s="29" t="s">
        <v>195</v>
      </c>
      <c s="24" t="s">
        <v>51</v>
      </c>
      <c s="30" t="s">
        <v>196</v>
      </c>
      <c s="31" t="s">
        <v>190</v>
      </c>
      <c s="32">
        <v>23.6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38.25">
      <c r="A117" s="35" t="s">
        <v>54</v>
      </c>
      <c r="E117" s="36" t="s">
        <v>197</v>
      </c>
    </row>
    <row r="118" spans="1:5" ht="89.25">
      <c r="A118" s="37" t="s">
        <v>55</v>
      </c>
      <c r="E118" s="38" t="s">
        <v>192</v>
      </c>
    </row>
    <row r="119" spans="1:5" ht="25.5">
      <c r="A119" t="s">
        <v>57</v>
      </c>
      <c r="E119" s="36" t="s">
        <v>198</v>
      </c>
    </row>
    <row r="120" spans="1:16" ht="12.75">
      <c r="A120" s="24" t="s">
        <v>49</v>
      </c>
      <c s="29" t="s">
        <v>27</v>
      </c>
      <c s="29" t="s">
        <v>199</v>
      </c>
      <c s="24" t="s">
        <v>51</v>
      </c>
      <c s="30" t="s">
        <v>200</v>
      </c>
      <c s="31" t="s">
        <v>101</v>
      </c>
      <c s="32">
        <v>2809.65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25.5">
      <c r="A121" s="35" t="s">
        <v>54</v>
      </c>
      <c r="E121" s="36" t="s">
        <v>201</v>
      </c>
    </row>
    <row r="122" spans="1:5" ht="12.75">
      <c r="A122" s="37" t="s">
        <v>55</v>
      </c>
      <c r="E122" s="38" t="s">
        <v>175</v>
      </c>
    </row>
    <row r="123" spans="1:5" ht="25.5">
      <c r="A123" t="s">
        <v>57</v>
      </c>
      <c r="E123" s="36" t="s">
        <v>202</v>
      </c>
    </row>
    <row r="124" spans="1:16" ht="12.75">
      <c r="A124" s="24" t="s">
        <v>49</v>
      </c>
      <c s="29" t="s">
        <v>26</v>
      </c>
      <c s="29" t="s">
        <v>203</v>
      </c>
      <c s="24" t="s">
        <v>51</v>
      </c>
      <c s="30" t="s">
        <v>204</v>
      </c>
      <c s="31" t="s">
        <v>101</v>
      </c>
      <c s="32">
        <v>2809.65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25.5">
      <c r="A125" s="35" t="s">
        <v>54</v>
      </c>
      <c r="E125" s="36" t="s">
        <v>201</v>
      </c>
    </row>
    <row r="126" spans="1:5" ht="12.75">
      <c r="A126" s="37" t="s">
        <v>55</v>
      </c>
      <c r="E126" s="38" t="s">
        <v>175</v>
      </c>
    </row>
    <row r="127" spans="1:5" ht="25.5">
      <c r="A127" t="s">
        <v>57</v>
      </c>
      <c r="E127" s="36" t="s">
        <v>202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0+O8+O13+O46+O83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205</v>
      </c>
      <c s="39">
        <f>0+I8+I13+I46+I83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205</v>
      </c>
      <c s="6"/>
      <c s="18" t="s">
        <v>206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70</v>
      </c>
      <c s="24" t="s">
        <v>51</v>
      </c>
      <c s="30" t="s">
        <v>71</v>
      </c>
      <c s="31" t="s">
        <v>72</v>
      </c>
      <c s="32">
        <v>208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207</v>
      </c>
    </row>
    <row r="11" spans="1:5" ht="25.5">
      <c r="A11" s="37" t="s">
        <v>55</v>
      </c>
      <c r="E11" s="38" t="s">
        <v>208</v>
      </c>
    </row>
    <row r="12" spans="1:5" ht="25.5">
      <c r="A12" t="s">
        <v>57</v>
      </c>
      <c r="E12" s="36" t="s">
        <v>75</v>
      </c>
    </row>
    <row r="13" spans="1:18" ht="12.75" customHeight="1">
      <c r="A13" s="6" t="s">
        <v>47</v>
      </c>
      <c s="6"/>
      <c s="43" t="s">
        <v>33</v>
      </c>
      <c s="6"/>
      <c s="27" t="s">
        <v>76</v>
      </c>
      <c s="6"/>
      <c s="6"/>
      <c s="6"/>
      <c s="44">
        <f>0+Q13</f>
      </c>
      <c r="O13">
        <f>0+R13</f>
      </c>
      <c r="Q13">
        <f>0+I14+I18+I22+I26+I30+I34+I38+I42</f>
      </c>
      <c>
        <f>0+O14+O18+O22+O26+O30+O34+O38+O42</f>
      </c>
    </row>
    <row r="14" spans="1:16" ht="25.5">
      <c r="A14" s="24" t="s">
        <v>49</v>
      </c>
      <c s="29" t="s">
        <v>33</v>
      </c>
      <c s="29" t="s">
        <v>209</v>
      </c>
      <c s="24" t="s">
        <v>51</v>
      </c>
      <c s="30" t="s">
        <v>210</v>
      </c>
      <c s="31" t="s">
        <v>79</v>
      </c>
      <c s="32">
        <v>9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63.75">
      <c r="A15" s="35" t="s">
        <v>54</v>
      </c>
      <c r="E15" s="36" t="s">
        <v>211</v>
      </c>
    </row>
    <row r="16" spans="1:5" ht="89.25">
      <c r="A16" s="37" t="s">
        <v>55</v>
      </c>
      <c r="E16" s="38" t="s">
        <v>212</v>
      </c>
    </row>
    <row r="17" spans="1:5" ht="63.75">
      <c r="A17" t="s">
        <v>57</v>
      </c>
      <c r="E17" s="36" t="s">
        <v>82</v>
      </c>
    </row>
    <row r="18" spans="1:16" ht="12.75">
      <c r="A18" s="24" t="s">
        <v>49</v>
      </c>
      <c s="29" t="s">
        <v>27</v>
      </c>
      <c s="29" t="s">
        <v>94</v>
      </c>
      <c s="24" t="s">
        <v>51</v>
      </c>
      <c s="30" t="s">
        <v>95</v>
      </c>
      <c s="31" t="s">
        <v>79</v>
      </c>
      <c s="32">
        <v>117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96</v>
      </c>
    </row>
    <row r="20" spans="1:5" ht="12.75">
      <c r="A20" s="37" t="s">
        <v>55</v>
      </c>
      <c r="E20" s="38" t="s">
        <v>213</v>
      </c>
    </row>
    <row r="21" spans="1:5" ht="306">
      <c r="A21" t="s">
        <v>57</v>
      </c>
      <c r="E21" s="36" t="s">
        <v>98</v>
      </c>
    </row>
    <row r="22" spans="1:16" ht="12.75">
      <c r="A22" s="24" t="s">
        <v>49</v>
      </c>
      <c s="29" t="s">
        <v>26</v>
      </c>
      <c s="29" t="s">
        <v>99</v>
      </c>
      <c s="24" t="s">
        <v>51</v>
      </c>
      <c s="30" t="s">
        <v>100</v>
      </c>
      <c s="31" t="s">
        <v>101</v>
      </c>
      <c s="32">
        <v>1040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38.25">
      <c r="A23" s="35" t="s">
        <v>54</v>
      </c>
      <c r="E23" s="36" t="s">
        <v>102</v>
      </c>
    </row>
    <row r="24" spans="1:5" ht="12.75">
      <c r="A24" s="37" t="s">
        <v>55</v>
      </c>
      <c r="E24" s="38" t="s">
        <v>214</v>
      </c>
    </row>
    <row r="25" spans="1:5" ht="63.75">
      <c r="A25" t="s">
        <v>57</v>
      </c>
      <c r="E25" s="36" t="s">
        <v>104</v>
      </c>
    </row>
    <row r="26" spans="1:16" ht="12.75">
      <c r="A26" s="24" t="s">
        <v>49</v>
      </c>
      <c s="29" t="s">
        <v>37</v>
      </c>
      <c s="29" t="s">
        <v>117</v>
      </c>
      <c s="24" t="s">
        <v>51</v>
      </c>
      <c s="30" t="s">
        <v>118</v>
      </c>
      <c s="31" t="s">
        <v>79</v>
      </c>
      <c s="32">
        <v>52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38.25">
      <c r="A27" s="35" t="s">
        <v>54</v>
      </c>
      <c r="E27" s="36" t="s">
        <v>119</v>
      </c>
    </row>
    <row r="28" spans="1:5" ht="12.75">
      <c r="A28" s="37" t="s">
        <v>55</v>
      </c>
      <c r="E28" s="38" t="s">
        <v>215</v>
      </c>
    </row>
    <row r="29" spans="1:5" ht="280.5">
      <c r="A29" t="s">
        <v>57</v>
      </c>
      <c r="E29" s="36" t="s">
        <v>121</v>
      </c>
    </row>
    <row r="30" spans="1:16" ht="12.75">
      <c r="A30" s="24" t="s">
        <v>49</v>
      </c>
      <c s="29" t="s">
        <v>39</v>
      </c>
      <c s="29" t="s">
        <v>122</v>
      </c>
      <c s="24" t="s">
        <v>51</v>
      </c>
      <c s="30" t="s">
        <v>123</v>
      </c>
      <c s="31" t="s">
        <v>101</v>
      </c>
      <c s="32">
        <v>780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124</v>
      </c>
    </row>
    <row r="32" spans="1:5" ht="12.75">
      <c r="A32" s="37" t="s">
        <v>55</v>
      </c>
      <c r="E32" s="38" t="s">
        <v>216</v>
      </c>
    </row>
    <row r="33" spans="1:5" ht="12.75">
      <c r="A33" t="s">
        <v>57</v>
      </c>
      <c r="E33" s="36" t="s">
        <v>126</v>
      </c>
    </row>
    <row r="34" spans="1:16" ht="12.75">
      <c r="A34" s="24" t="s">
        <v>49</v>
      </c>
      <c s="29" t="s">
        <v>41</v>
      </c>
      <c s="29" t="s">
        <v>128</v>
      </c>
      <c s="24" t="s">
        <v>51</v>
      </c>
      <c s="30" t="s">
        <v>129</v>
      </c>
      <c s="31" t="s">
        <v>101</v>
      </c>
      <c s="32">
        <v>780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130</v>
      </c>
    </row>
    <row r="36" spans="1:5" ht="12.75">
      <c r="A36" s="37" t="s">
        <v>55</v>
      </c>
      <c r="E36" s="38" t="s">
        <v>217</v>
      </c>
    </row>
    <row r="37" spans="1:5" ht="38.25">
      <c r="A37" t="s">
        <v>57</v>
      </c>
      <c r="E37" s="36" t="s">
        <v>132</v>
      </c>
    </row>
    <row r="38" spans="1:16" ht="12.75">
      <c r="A38" s="24" t="s">
        <v>49</v>
      </c>
      <c s="29" t="s">
        <v>105</v>
      </c>
      <c s="29" t="s">
        <v>134</v>
      </c>
      <c s="24" t="s">
        <v>51</v>
      </c>
      <c s="30" t="s">
        <v>135</v>
      </c>
      <c s="31" t="s">
        <v>101</v>
      </c>
      <c s="32">
        <v>780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136</v>
      </c>
    </row>
    <row r="40" spans="1:5" ht="12.75">
      <c r="A40" s="37" t="s">
        <v>55</v>
      </c>
      <c r="E40" s="38" t="s">
        <v>216</v>
      </c>
    </row>
    <row r="41" spans="1:5" ht="25.5">
      <c r="A41" t="s">
        <v>57</v>
      </c>
      <c r="E41" s="36" t="s">
        <v>137</v>
      </c>
    </row>
    <row r="42" spans="1:16" ht="12.75">
      <c r="A42" s="24" t="s">
        <v>49</v>
      </c>
      <c s="29" t="s">
        <v>111</v>
      </c>
      <c s="29" t="s">
        <v>139</v>
      </c>
      <c s="24" t="s">
        <v>51</v>
      </c>
      <c s="30" t="s">
        <v>140</v>
      </c>
      <c s="31" t="s">
        <v>101</v>
      </c>
      <c s="32">
        <v>780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25.5">
      <c r="A43" s="35" t="s">
        <v>54</v>
      </c>
      <c r="E43" s="36" t="s">
        <v>141</v>
      </c>
    </row>
    <row r="44" spans="1:5" ht="12.75">
      <c r="A44" s="37" t="s">
        <v>55</v>
      </c>
      <c r="E44" s="38" t="s">
        <v>216</v>
      </c>
    </row>
    <row r="45" spans="1:5" ht="38.25">
      <c r="A45" t="s">
        <v>57</v>
      </c>
      <c r="E45" s="36" t="s">
        <v>142</v>
      </c>
    </row>
    <row r="46" spans="1:18" ht="12.75" customHeight="1">
      <c r="A46" s="6" t="s">
        <v>47</v>
      </c>
      <c s="6"/>
      <c s="43" t="s">
        <v>39</v>
      </c>
      <c s="6"/>
      <c s="27" t="s">
        <v>143</v>
      </c>
      <c s="6"/>
      <c s="6"/>
      <c s="6"/>
      <c s="44">
        <f>0+Q46</f>
      </c>
      <c r="O46">
        <f>0+R46</f>
      </c>
      <c r="Q46">
        <f>0+I47+I51+I55+I59+I63+I67+I71+I75+I79</f>
      </c>
      <c>
        <f>0+O47+O51+O55+O59+O63+O67+O71+O75+O79</f>
      </c>
    </row>
    <row r="47" spans="1:16" ht="12.75">
      <c r="A47" s="24" t="s">
        <v>49</v>
      </c>
      <c s="29" t="s">
        <v>33</v>
      </c>
      <c s="29" t="s">
        <v>144</v>
      </c>
      <c s="24" t="s">
        <v>51</v>
      </c>
      <c s="30" t="s">
        <v>145</v>
      </c>
      <c s="31" t="s">
        <v>79</v>
      </c>
      <c s="32">
        <v>30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25.5">
      <c r="A48" s="35" t="s">
        <v>54</v>
      </c>
      <c r="E48" s="36" t="s">
        <v>146</v>
      </c>
    </row>
    <row r="49" spans="1:5" ht="12.75">
      <c r="A49" s="37" t="s">
        <v>55</v>
      </c>
      <c r="E49" s="38" t="s">
        <v>147</v>
      </c>
    </row>
    <row r="50" spans="1:5" ht="51">
      <c r="A50" t="s">
        <v>57</v>
      </c>
      <c r="E50" s="36" t="s">
        <v>148</v>
      </c>
    </row>
    <row r="51" spans="1:16" ht="12.75">
      <c r="A51" s="24" t="s">
        <v>49</v>
      </c>
      <c s="29" t="s">
        <v>27</v>
      </c>
      <c s="29" t="s">
        <v>156</v>
      </c>
      <c s="24" t="s">
        <v>51</v>
      </c>
      <c s="30" t="s">
        <v>157</v>
      </c>
      <c s="31" t="s">
        <v>79</v>
      </c>
      <c s="32">
        <v>4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25.5">
      <c r="A52" s="35" t="s">
        <v>54</v>
      </c>
      <c r="E52" s="36" t="s">
        <v>158</v>
      </c>
    </row>
    <row r="53" spans="1:5" ht="12.75">
      <c r="A53" s="37" t="s">
        <v>55</v>
      </c>
      <c r="E53" s="38" t="s">
        <v>159</v>
      </c>
    </row>
    <row r="54" spans="1:5" ht="102">
      <c r="A54" t="s">
        <v>57</v>
      </c>
      <c r="E54" s="36" t="s">
        <v>160</v>
      </c>
    </row>
    <row r="55" spans="1:16" ht="12.75">
      <c r="A55" s="24" t="s">
        <v>49</v>
      </c>
      <c s="29" t="s">
        <v>26</v>
      </c>
      <c s="29" t="s">
        <v>161</v>
      </c>
      <c s="24" t="s">
        <v>51</v>
      </c>
      <c s="30" t="s">
        <v>162</v>
      </c>
      <c s="31" t="s">
        <v>101</v>
      </c>
      <c s="32">
        <v>520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25.5">
      <c r="A56" s="35" t="s">
        <v>54</v>
      </c>
      <c r="E56" s="36" t="s">
        <v>163</v>
      </c>
    </row>
    <row r="57" spans="1:5" ht="12.75">
      <c r="A57" s="37" t="s">
        <v>55</v>
      </c>
      <c r="E57" s="38" t="s">
        <v>218</v>
      </c>
    </row>
    <row r="58" spans="1:5" ht="102">
      <c r="A58" t="s">
        <v>57</v>
      </c>
      <c r="E58" s="36" t="s">
        <v>160</v>
      </c>
    </row>
    <row r="59" spans="1:16" ht="12.75">
      <c r="A59" s="24" t="s">
        <v>49</v>
      </c>
      <c s="29" t="s">
        <v>37</v>
      </c>
      <c s="29" t="s">
        <v>170</v>
      </c>
      <c s="24" t="s">
        <v>33</v>
      </c>
      <c s="30" t="s">
        <v>171</v>
      </c>
      <c s="31" t="s">
        <v>101</v>
      </c>
      <c s="32">
        <v>3144.5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38.25">
      <c r="A60" s="35" t="s">
        <v>54</v>
      </c>
      <c r="E60" s="36" t="s">
        <v>172</v>
      </c>
    </row>
    <row r="61" spans="1:5" ht="12.75">
      <c r="A61" s="37" t="s">
        <v>55</v>
      </c>
      <c r="E61" s="38" t="s">
        <v>219</v>
      </c>
    </row>
    <row r="62" spans="1:5" ht="51">
      <c r="A62" t="s">
        <v>57</v>
      </c>
      <c r="E62" s="36" t="s">
        <v>169</v>
      </c>
    </row>
    <row r="63" spans="1:16" ht="12.75">
      <c r="A63" s="24" t="s">
        <v>49</v>
      </c>
      <c s="29" t="s">
        <v>39</v>
      </c>
      <c s="29" t="s">
        <v>170</v>
      </c>
      <c s="24" t="s">
        <v>27</v>
      </c>
      <c s="30" t="s">
        <v>171</v>
      </c>
      <c s="31" t="s">
        <v>101</v>
      </c>
      <c s="32">
        <v>3969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38.25">
      <c r="A64" s="35" t="s">
        <v>54</v>
      </c>
      <c r="E64" s="36" t="s">
        <v>220</v>
      </c>
    </row>
    <row r="65" spans="1:5" ht="51">
      <c r="A65" s="37" t="s">
        <v>55</v>
      </c>
      <c r="E65" s="38" t="s">
        <v>221</v>
      </c>
    </row>
    <row r="66" spans="1:5" ht="51">
      <c r="A66" t="s">
        <v>57</v>
      </c>
      <c r="E66" s="36" t="s">
        <v>169</v>
      </c>
    </row>
    <row r="67" spans="1:16" ht="12.75">
      <c r="A67" s="24" t="s">
        <v>49</v>
      </c>
      <c s="29" t="s">
        <v>41</v>
      </c>
      <c s="29" t="s">
        <v>176</v>
      </c>
      <c s="24" t="s">
        <v>51</v>
      </c>
      <c s="30" t="s">
        <v>177</v>
      </c>
      <c s="31" t="s">
        <v>101</v>
      </c>
      <c s="32">
        <v>3144.5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38.25">
      <c r="A68" s="35" t="s">
        <v>54</v>
      </c>
      <c r="E68" s="36" t="s">
        <v>178</v>
      </c>
    </row>
    <row r="69" spans="1:5" ht="127.5">
      <c r="A69" s="37" t="s">
        <v>55</v>
      </c>
      <c r="E69" s="38" t="s">
        <v>222</v>
      </c>
    </row>
    <row r="70" spans="1:5" ht="140.25">
      <c r="A70" t="s">
        <v>57</v>
      </c>
      <c r="E70" s="36" t="s">
        <v>180</v>
      </c>
    </row>
    <row r="71" spans="1:16" ht="12.75">
      <c r="A71" s="24" t="s">
        <v>49</v>
      </c>
      <c s="29" t="s">
        <v>105</v>
      </c>
      <c s="29" t="s">
        <v>181</v>
      </c>
      <c s="24" t="s">
        <v>51</v>
      </c>
      <c s="30" t="s">
        <v>182</v>
      </c>
      <c s="31" t="s">
        <v>101</v>
      </c>
      <c s="32">
        <v>3169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25.5">
      <c r="A72" s="35" t="s">
        <v>54</v>
      </c>
      <c r="E72" s="36" t="s">
        <v>183</v>
      </c>
    </row>
    <row r="73" spans="1:5" ht="127.5">
      <c r="A73" s="37" t="s">
        <v>55</v>
      </c>
      <c r="E73" s="38" t="s">
        <v>223</v>
      </c>
    </row>
    <row r="74" spans="1:5" ht="140.25">
      <c r="A74" t="s">
        <v>57</v>
      </c>
      <c r="E74" s="36" t="s">
        <v>180</v>
      </c>
    </row>
    <row r="75" spans="1:16" ht="12.75">
      <c r="A75" s="24" t="s">
        <v>49</v>
      </c>
      <c s="29" t="s">
        <v>111</v>
      </c>
      <c s="29" t="s">
        <v>224</v>
      </c>
      <c s="24" t="s">
        <v>51</v>
      </c>
      <c s="30" t="s">
        <v>225</v>
      </c>
      <c s="31" t="s">
        <v>79</v>
      </c>
      <c s="32">
        <v>80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25.5">
      <c r="A76" s="35" t="s">
        <v>54</v>
      </c>
      <c r="E76" s="36" t="s">
        <v>226</v>
      </c>
    </row>
    <row r="77" spans="1:5" ht="12.75">
      <c r="A77" s="37" t="s">
        <v>55</v>
      </c>
      <c r="E77" s="38" t="s">
        <v>227</v>
      </c>
    </row>
    <row r="78" spans="1:5" ht="140.25">
      <c r="A78" t="s">
        <v>57</v>
      </c>
      <c r="E78" s="36" t="s">
        <v>180</v>
      </c>
    </row>
    <row r="79" spans="1:16" ht="12.75">
      <c r="A79" s="24" t="s">
        <v>49</v>
      </c>
      <c s="29" t="s">
        <v>44</v>
      </c>
      <c s="29" t="s">
        <v>188</v>
      </c>
      <c s="24" t="s">
        <v>51</v>
      </c>
      <c s="30" t="s">
        <v>189</v>
      </c>
      <c s="31" t="s">
        <v>190</v>
      </c>
      <c s="32">
        <v>12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25.5">
      <c r="A80" s="35" t="s">
        <v>54</v>
      </c>
      <c r="E80" s="36" t="s">
        <v>191</v>
      </c>
    </row>
    <row r="81" spans="1:5" ht="89.25">
      <c r="A81" s="37" t="s">
        <v>55</v>
      </c>
      <c r="E81" s="38" t="s">
        <v>228</v>
      </c>
    </row>
    <row r="82" spans="1:5" ht="38.25">
      <c r="A82" t="s">
        <v>57</v>
      </c>
      <c r="E82" s="36" t="s">
        <v>193</v>
      </c>
    </row>
    <row r="83" spans="1:18" ht="12.75" customHeight="1">
      <c r="A83" s="6" t="s">
        <v>47</v>
      </c>
      <c s="6"/>
      <c s="43" t="s">
        <v>44</v>
      </c>
      <c s="6"/>
      <c s="27" t="s">
        <v>194</v>
      </c>
      <c s="6"/>
      <c s="6"/>
      <c s="6"/>
      <c s="44">
        <f>0+Q83</f>
      </c>
      <c r="O83">
        <f>0+R83</f>
      </c>
      <c r="Q83">
        <f>0+I84+I88+I92</f>
      </c>
      <c>
        <f>0+O84+O88+O92</f>
      </c>
    </row>
    <row r="84" spans="1:16" ht="12.75">
      <c r="A84" s="24" t="s">
        <v>49</v>
      </c>
      <c s="29" t="s">
        <v>33</v>
      </c>
      <c s="29" t="s">
        <v>195</v>
      </c>
      <c s="24" t="s">
        <v>51</v>
      </c>
      <c s="30" t="s">
        <v>196</v>
      </c>
      <c s="31" t="s">
        <v>190</v>
      </c>
      <c s="32">
        <v>12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38.25">
      <c r="A85" s="35" t="s">
        <v>54</v>
      </c>
      <c r="E85" s="36" t="s">
        <v>197</v>
      </c>
    </row>
    <row r="86" spans="1:5" ht="89.25">
      <c r="A86" s="37" t="s">
        <v>55</v>
      </c>
      <c r="E86" s="38" t="s">
        <v>228</v>
      </c>
    </row>
    <row r="87" spans="1:5" ht="25.5">
      <c r="A87" t="s">
        <v>57</v>
      </c>
      <c r="E87" s="36" t="s">
        <v>198</v>
      </c>
    </row>
    <row r="88" spans="1:16" ht="12.75">
      <c r="A88" s="24" t="s">
        <v>49</v>
      </c>
      <c s="29" t="s">
        <v>27</v>
      </c>
      <c s="29" t="s">
        <v>199</v>
      </c>
      <c s="24" t="s">
        <v>51</v>
      </c>
      <c s="30" t="s">
        <v>200</v>
      </c>
      <c s="31" t="s">
        <v>101</v>
      </c>
      <c s="32">
        <v>3169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25.5">
      <c r="A89" s="35" t="s">
        <v>54</v>
      </c>
      <c r="E89" s="36" t="s">
        <v>201</v>
      </c>
    </row>
    <row r="90" spans="1:5" ht="12.75">
      <c r="A90" s="37" t="s">
        <v>55</v>
      </c>
      <c r="E90" s="38" t="s">
        <v>229</v>
      </c>
    </row>
    <row r="91" spans="1:5" ht="25.5">
      <c r="A91" t="s">
        <v>57</v>
      </c>
      <c r="E91" s="36" t="s">
        <v>202</v>
      </c>
    </row>
    <row r="92" spans="1:16" ht="12.75">
      <c r="A92" s="24" t="s">
        <v>49</v>
      </c>
      <c s="29" t="s">
        <v>26</v>
      </c>
      <c s="29" t="s">
        <v>203</v>
      </c>
      <c s="24" t="s">
        <v>51</v>
      </c>
      <c s="30" t="s">
        <v>204</v>
      </c>
      <c s="31" t="s">
        <v>101</v>
      </c>
      <c s="32">
        <v>3169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25.5">
      <c r="A93" s="35" t="s">
        <v>54</v>
      </c>
      <c r="E93" s="36" t="s">
        <v>201</v>
      </c>
    </row>
    <row r="94" spans="1:5" ht="12.75">
      <c r="A94" s="37" t="s">
        <v>55</v>
      </c>
      <c r="E94" s="38" t="s">
        <v>229</v>
      </c>
    </row>
    <row r="95" spans="1:5" ht="25.5">
      <c r="A95" t="s">
        <v>57</v>
      </c>
      <c r="E95" s="36" t="s">
        <v>202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